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a.My eBooks\A Itpower BR\a. PE\Conteúdo\"/>
    </mc:Choice>
  </mc:AlternateContent>
  <bookViews>
    <workbookView xWindow="0" yWindow="0" windowWidth="20490" windowHeight="7575" activeTab="2"/>
  </bookViews>
  <sheets>
    <sheet name="Método Direto" sheetId="1" r:id="rId1"/>
    <sheet name="Método por Notas" sheetId="2" r:id="rId2"/>
    <sheet name="Instruções" sheetId="3" r:id="rId3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S6" i="1" l="1"/>
  <c r="T6" i="1"/>
  <c r="U6" i="1"/>
  <c r="S7" i="1"/>
  <c r="T7" i="1"/>
  <c r="U7" i="1"/>
  <c r="S8" i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S13" i="1"/>
  <c r="T13" i="1"/>
  <c r="U13" i="1"/>
  <c r="S14" i="1"/>
  <c r="T14" i="1"/>
  <c r="U14" i="1"/>
  <c r="U5" i="1"/>
  <c r="T5" i="1"/>
  <c r="S5" i="1"/>
  <c r="N6" i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P5" i="1"/>
  <c r="O5" i="1"/>
  <c r="N5" i="1"/>
  <c r="V13" i="1" l="1"/>
  <c r="V12" i="1"/>
  <c r="V8" i="1"/>
  <c r="V7" i="1"/>
  <c r="V10" i="1"/>
  <c r="V14" i="1"/>
  <c r="V9" i="1"/>
  <c r="V5" i="1"/>
  <c r="I4" i="1" s="1"/>
  <c r="V6" i="1"/>
  <c r="V11" i="1"/>
  <c r="Q13" i="1"/>
  <c r="H13" i="1" s="1"/>
  <c r="Q14" i="1"/>
  <c r="H14" i="1" s="1"/>
  <c r="Q12" i="1"/>
  <c r="H12" i="1" s="1"/>
  <c r="Q11" i="1"/>
  <c r="H11" i="1" s="1"/>
  <c r="Q10" i="1"/>
  <c r="H10" i="1" s="1"/>
  <c r="Q9" i="1"/>
  <c r="H9" i="1" s="1"/>
  <c r="Q8" i="1"/>
  <c r="H8" i="1" s="1"/>
  <c r="Q7" i="1"/>
  <c r="H7" i="1" s="1"/>
  <c r="Q6" i="1"/>
  <c r="H6" i="1" s="1"/>
  <c r="Q5" i="1"/>
  <c r="H5" i="1" s="1"/>
  <c r="U6" i="2"/>
  <c r="V6" i="2"/>
  <c r="W6" i="2"/>
  <c r="X6" i="2"/>
  <c r="Y6" i="2"/>
  <c r="U7" i="2"/>
  <c r="V7" i="2"/>
  <c r="W7" i="2"/>
  <c r="X7" i="2"/>
  <c r="Y7" i="2"/>
  <c r="U8" i="2"/>
  <c r="V8" i="2"/>
  <c r="W8" i="2"/>
  <c r="X8" i="2"/>
  <c r="Y8" i="2"/>
  <c r="U9" i="2"/>
  <c r="V9" i="2"/>
  <c r="W9" i="2"/>
  <c r="X9" i="2"/>
  <c r="Y9" i="2"/>
  <c r="U10" i="2"/>
  <c r="V10" i="2"/>
  <c r="W10" i="2"/>
  <c r="X10" i="2"/>
  <c r="Y10" i="2"/>
  <c r="U11" i="2"/>
  <c r="V11" i="2"/>
  <c r="W11" i="2"/>
  <c r="X11" i="2"/>
  <c r="Y11" i="2"/>
  <c r="U12" i="2"/>
  <c r="V12" i="2"/>
  <c r="W12" i="2"/>
  <c r="X12" i="2"/>
  <c r="Y12" i="2"/>
  <c r="U13" i="2"/>
  <c r="V13" i="2"/>
  <c r="W13" i="2"/>
  <c r="X13" i="2"/>
  <c r="Y13" i="2"/>
  <c r="U14" i="2"/>
  <c r="V14" i="2"/>
  <c r="W14" i="2"/>
  <c r="X14" i="2"/>
  <c r="Y14" i="2"/>
  <c r="V5" i="2"/>
  <c r="W5" i="2"/>
  <c r="X5" i="2"/>
  <c r="Y5" i="2"/>
  <c r="U5" i="2"/>
  <c r="S6" i="2"/>
  <c r="H6" i="2" s="1"/>
  <c r="S7" i="2"/>
  <c r="H7" i="2" s="1"/>
  <c r="S8" i="2"/>
  <c r="H8" i="2" s="1"/>
  <c r="S9" i="2"/>
  <c r="H9" i="2" s="1"/>
  <c r="S10" i="2"/>
  <c r="H10" i="2" s="1"/>
  <c r="S11" i="2"/>
  <c r="H11" i="2" s="1"/>
  <c r="S12" i="2"/>
  <c r="H12" i="2" s="1"/>
  <c r="S13" i="2"/>
  <c r="H13" i="2" s="1"/>
  <c r="S14" i="2"/>
  <c r="H14" i="2" s="1"/>
  <c r="S5" i="2"/>
  <c r="H5" i="2" s="1"/>
  <c r="V15" i="1" l="1"/>
  <c r="B15" i="1" s="1"/>
  <c r="Q15" i="1"/>
  <c r="Z14" i="2"/>
  <c r="Z10" i="2"/>
  <c r="Z13" i="2"/>
  <c r="Z11" i="2"/>
  <c r="Z9" i="2"/>
  <c r="Z8" i="2"/>
  <c r="Z7" i="2"/>
  <c r="Z12" i="2"/>
  <c r="Z6" i="2"/>
  <c r="Z5" i="2"/>
  <c r="S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P6" i="2"/>
  <c r="O6" i="2"/>
  <c r="N6" i="2"/>
  <c r="M6" i="2"/>
  <c r="P5" i="2"/>
  <c r="O5" i="2"/>
  <c r="N5" i="2"/>
  <c r="M5" i="2"/>
  <c r="Q9" i="2"/>
  <c r="Q6" i="2"/>
  <c r="G14" i="1"/>
  <c r="G13" i="1"/>
  <c r="G12" i="1"/>
  <c r="G11" i="1"/>
  <c r="G10" i="1"/>
  <c r="G9" i="1"/>
  <c r="G8" i="1"/>
  <c r="G7" i="1"/>
  <c r="G6" i="1"/>
  <c r="G5" i="1"/>
  <c r="B16" i="2" l="1"/>
  <c r="B16" i="1"/>
  <c r="Z15" i="2"/>
  <c r="R11" i="2"/>
  <c r="R7" i="2"/>
  <c r="R12" i="2"/>
  <c r="R8" i="2"/>
  <c r="R13" i="2"/>
  <c r="R6" i="2"/>
  <c r="R9" i="2"/>
  <c r="R10" i="2"/>
  <c r="R14" i="2"/>
  <c r="Q5" i="2"/>
  <c r="R5" i="2" s="1"/>
  <c r="D16" i="1"/>
  <c r="B15" i="2" l="1"/>
  <c r="R15" i="2"/>
  <c r="E16" i="1"/>
  <c r="E16" i="2" l="1"/>
  <c r="G16" i="2" s="1"/>
  <c r="G16" i="1"/>
  <c r="F16" i="1"/>
  <c r="C18" i="2" l="1"/>
  <c r="D18" i="2"/>
  <c r="E18" i="2" s="1"/>
  <c r="D18" i="1"/>
  <c r="E18" i="1" s="1"/>
  <c r="C18" i="1"/>
  <c r="F16" i="2"/>
</calcChain>
</file>

<file path=xl/sharedStrings.xml><?xml version="1.0" encoding="utf-8"?>
<sst xmlns="http://schemas.openxmlformats.org/spreadsheetml/2006/main" count="98" uniqueCount="63">
  <si>
    <t>Sim</t>
  </si>
  <si>
    <t>Não</t>
  </si>
  <si>
    <t>Gostaria de Fazer</t>
  </si>
  <si>
    <t>A empresa calcula e analisa a necessidade de capital de giro para sua operação</t>
  </si>
  <si>
    <t>A empresa possui um plano de crescimento formalizado</t>
  </si>
  <si>
    <t>A empresa tem a prática de trabalhar com metas mensuráveis e acompanhadas</t>
  </si>
  <si>
    <t>A empresa utiliza um software de gestão integrada (ERP)</t>
  </si>
  <si>
    <t>A empresa utiliza indicadores de gestão para medir seus resultados</t>
  </si>
  <si>
    <t>A empresa utiliza ferramenta de força de vendas</t>
  </si>
  <si>
    <t>Respostas</t>
  </si>
  <si>
    <t>%</t>
  </si>
  <si>
    <t>A empresa sabe exatamente quais são os custos e as despesas da operação</t>
  </si>
  <si>
    <t>Pesos</t>
  </si>
  <si>
    <t>Nível de Maturidade</t>
  </si>
  <si>
    <t>Ótimo</t>
  </si>
  <si>
    <t>Médio</t>
  </si>
  <si>
    <t>Estratégia Sugerida</t>
  </si>
  <si>
    <t>Pontuação</t>
  </si>
  <si>
    <t>Diagnóstico e Estratégias Sugeridas</t>
  </si>
  <si>
    <t>Questões</t>
  </si>
  <si>
    <t>Dedicar esforço para elevar nível e ganhar competitividade.</t>
  </si>
  <si>
    <t>Manter processos e pessoas em melhoria continua para manter competitividade.</t>
  </si>
  <si>
    <t>Soma</t>
  </si>
  <si>
    <t>Total</t>
  </si>
  <si>
    <t>Pontuação Obtida</t>
  </si>
  <si>
    <t>Indicador</t>
  </si>
  <si>
    <t>Recomenda-se avaliar gaps e avaliar oportunidades de melhoria de processos e pessoas.</t>
  </si>
  <si>
    <t>Atenção, baixa competitividade. Traçar rapidamente plano de melhoria dos processos e de pessoas.</t>
  </si>
  <si>
    <t>Muita atenção. Necessidade urgente de melhoria dos processos e de pessoas.</t>
  </si>
  <si>
    <t>A empresa possui um planejamento financeiro para os próximos 6 pu 12 meses</t>
  </si>
  <si>
    <t>www.brxsoftware.com.br</t>
  </si>
  <si>
    <t>Baixo</t>
  </si>
  <si>
    <t>X</t>
  </si>
  <si>
    <t>Caracter inválido assinalado.</t>
  </si>
  <si>
    <t>Erro na quantidade de assinalamentos. Verifique.</t>
  </si>
  <si>
    <t>Qtde X Maior</t>
  </si>
  <si>
    <t>Concluido, avalie o diagnóstico e a estratégia!</t>
  </si>
  <si>
    <t>Bom</t>
  </si>
  <si>
    <t>Muito Baixo</t>
  </si>
  <si>
    <t>.</t>
  </si>
  <si>
    <t>Máxima =</t>
  </si>
  <si>
    <t>Assinale com um X a coluna Sim, Não ou Gostaria de Fazer, conforme sua avaliação.</t>
  </si>
  <si>
    <t>Caracter invalido</t>
  </si>
  <si>
    <t>São assinaladas as questões com respostas simples compreendendo tres alternativas: Sim, Não ou Gostaria de Fazer.</t>
  </si>
  <si>
    <t>Método por notas:</t>
  </si>
  <si>
    <t>Método Direto:</t>
  </si>
  <si>
    <t>São atribuídas notas de 1 a 5 para cada questão, de acordo com a avaliação que é feita em relação à empresa objeto.</t>
  </si>
  <si>
    <t>Diagnótico:</t>
  </si>
  <si>
    <t xml:space="preserve">O diagnótico é feito segundo a pontuação obtida em funação das respostas. </t>
  </si>
  <si>
    <t>Ótimo, bom, médio, baixo e muito baixo.</t>
  </si>
  <si>
    <t>A pontuação remete ao nível de maturidade da gestão da empresa compreendendo:</t>
  </si>
  <si>
    <t>De acordo com o nível de maturidade é sugerida uma estratégia para manter ou melhorar o nível de maturidade da gestão.</t>
  </si>
  <si>
    <t>O nível de maturidade da gestão remte à competitividade da empresa/negócio.</t>
  </si>
  <si>
    <t>Utile somente o caracter X para assinalar as respostas.</t>
  </si>
  <si>
    <t>Somente as células destinadas às respostas estão liberadas para edição. O restante está bloqueado.</t>
  </si>
  <si>
    <t>Para qualquer esclarecimento ou questionamento entre em contato conosco:</t>
  </si>
  <si>
    <t>Telefone: 16 330 6228</t>
  </si>
  <si>
    <t>e-mail: contato@itpowerbr.com.br</t>
  </si>
  <si>
    <t>Bons negócios e boa sorte!</t>
  </si>
  <si>
    <t>Nota</t>
  </si>
  <si>
    <t>A empresa utiliza práticas de compliance (confomidade legal)</t>
  </si>
  <si>
    <t>A empresa se prepara para práticas de tranformação digital</t>
  </si>
  <si>
    <t>Assinale com um X a coluna que melhor representa o nível de atendimento da empresa para cada questão, sendo 1 = Muito Baixo, 2 = Baixo, 3 Médio, 4 = Bom e 5 = Ótimo.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</si>
</sst>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8"/>
      <color theme="1"/>
      <name val="Calibri"/>
      <family val="2"/>
    </font>
    <font>
      <u/>
      <sz val="10"/>
      <color theme="10"/>
      <name val="Calibri"/>
      <family val="2"/>
    </font>
    <font>
      <u/>
      <sz val="12"/>
      <color theme="10"/>
      <name val="Calibri"/>
      <family val="2"/>
    </font>
    <font>
      <b/>
      <sz val="12"/>
      <color rgb="FFFF0000"/>
      <name val="Calibri"/>
      <family val="2"/>
    </font>
    <font>
      <b/>
      <sz val="11"/>
      <color theme="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theme="4" tint="-0.24994659260841701"/>
      </left>
      <right style="hair">
        <color auto="1"/>
      </right>
      <top style="medium">
        <color theme="4" tint="-0.2499465926084170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4" tint="-0.24994659260841701"/>
      </top>
      <bottom style="hair">
        <color auto="1"/>
      </bottom>
      <diagonal/>
    </border>
    <border>
      <left style="hair">
        <color auto="1"/>
      </left>
      <right style="medium">
        <color theme="4" tint="-0.24994659260841701"/>
      </right>
      <top style="medium">
        <color theme="4" tint="-0.24994659260841701"/>
      </top>
      <bottom style="hair">
        <color auto="1"/>
      </bottom>
      <diagonal/>
    </border>
    <border>
      <left style="medium">
        <color theme="4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4" tint="-0.24994659260841701"/>
      </right>
      <top style="hair">
        <color auto="1"/>
      </top>
      <bottom style="hair">
        <color auto="1"/>
      </bottom>
      <diagonal/>
    </border>
    <border>
      <left style="medium">
        <color theme="4" tint="-0.24994659260841701"/>
      </left>
      <right style="hair">
        <color auto="1"/>
      </right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 style="medium">
        <color theme="4" tint="-0.24994659260841701"/>
      </right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 inden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right" indent="1"/>
    </xf>
    <xf numFmtId="9" fontId="0" fillId="0" borderId="1" xfId="1" applyFont="1" applyBorder="1" applyAlignment="1">
      <alignment horizontal="right" indent="1"/>
    </xf>
    <xf numFmtId="164" fontId="4" fillId="0" borderId="1" xfId="2" applyNumberFormat="1" applyFont="1" applyBorder="1"/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0" borderId="0" xfId="3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0" fontId="3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7" fillId="0" borderId="0" xfId="3" applyFont="1" applyAlignment="1"/>
    <xf numFmtId="0" fontId="10" fillId="0" borderId="0" xfId="0" applyFont="1"/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 indent="1"/>
    </xf>
    <xf numFmtId="164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/>
    <xf numFmtId="49" fontId="0" fillId="0" borderId="2" xfId="0" applyNumberFormat="1" applyFont="1" applyBorder="1" applyAlignment="1">
      <alignment horizontal="left" indent="1"/>
    </xf>
    <xf numFmtId="49" fontId="0" fillId="0" borderId="3" xfId="0" applyNumberFormat="1" applyFont="1" applyBorder="1" applyAlignment="1">
      <alignment horizontal="left" indent="1"/>
    </xf>
    <xf numFmtId="49" fontId="0" fillId="0" borderId="4" xfId="0" applyNumberFormat="1" applyFont="1" applyBorder="1" applyAlignment="1">
      <alignment horizontal="left" indent="1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 indent="1"/>
    </xf>
    <xf numFmtId="49" fontId="0" fillId="0" borderId="1" xfId="0" applyNumberFormat="1" applyFont="1" applyBorder="1" applyAlignment="1">
      <alignment horizontal="left" indent="1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right" indent="1"/>
    </xf>
    <xf numFmtId="0" fontId="0" fillId="0" borderId="3" xfId="0" applyFont="1" applyBorder="1" applyAlignment="1">
      <alignment horizontal="right" indent="1"/>
    </xf>
    <xf numFmtId="0" fontId="0" fillId="0" borderId="4" xfId="0" applyFont="1" applyBorder="1" applyAlignment="1">
      <alignment horizontal="right" indent="1"/>
    </xf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0" xfId="3" applyFont="1" applyAlignment="1">
      <alignment horizontal="right"/>
    </xf>
  </cellXfs>
  <cellStyles count="4">
    <cellStyle name="Hiperlink" xfId="3" builtinId="8"/>
    <cellStyle name="Normal" xfId="0" builtinId="0"/>
    <cellStyle name="Porcentagem" xfId="1" builtinId="5"/>
    <cellStyle name="Vírgula" xfId="2" builtinId="3"/>
  </cellStyles>
  <dxfs count="9"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2742</xdr:rowOff>
    </xdr:from>
    <xdr:to>
      <xdr:col>9</xdr:col>
      <xdr:colOff>1504950</xdr:colOff>
      <xdr:row>12</xdr:row>
      <xdr:rowOff>171450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914" b="16924"/>
        <a:stretch/>
      </xdr:blipFill>
      <xdr:spPr>
        <a:xfrm>
          <a:off x="10277475" y="1164792"/>
          <a:ext cx="1504950" cy="1168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414517</xdr:colOff>
      <xdr:row>4</xdr:row>
      <xdr:rowOff>152399</xdr:rowOff>
    </xdr:from>
    <xdr:to>
      <xdr:col>10</xdr:col>
      <xdr:colOff>885825</xdr:colOff>
      <xdr:row>11</xdr:row>
      <xdr:rowOff>123183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040"/>
        <a:stretch/>
      </xdr:blipFill>
      <xdr:spPr>
        <a:xfrm>
          <a:off x="10501492" y="666749"/>
          <a:ext cx="1519058" cy="1370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xsoftware.com.b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rxsoftware.com.b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workbookViewId="0">
      <selection activeCell="B13" sqref="B13"/>
    </sheetView>
  </sheetViews>
  <sheetFormatPr defaultRowHeight="12.75" x14ac:dyDescent="0.2"/>
  <cols>
    <col min="1" max="1" width="4.140625" style="1" customWidth="1"/>
    <col min="2" max="2" width="77.5703125" style="1" bestFit="1" customWidth="1"/>
    <col min="3" max="3" width="8.7109375" style="1" bestFit="1" customWidth="1"/>
    <col min="4" max="4" width="11.5703125" style="1" bestFit="1" customWidth="1"/>
    <col min="5" max="5" width="14.5703125" style="1" bestFit="1" customWidth="1"/>
    <col min="6" max="6" width="9.140625" style="1"/>
    <col min="7" max="7" width="10.28515625" style="1" customWidth="1"/>
    <col min="8" max="8" width="5.28515625" style="1" customWidth="1"/>
    <col min="9" max="9" width="6.85546875" style="1" customWidth="1"/>
    <col min="10" max="10" width="24.140625" style="1" customWidth="1"/>
    <col min="11" max="13" width="9.140625" style="1"/>
    <col min="14" max="14" width="10.5703125" style="1" hidden="1" customWidth="1"/>
    <col min="15" max="23" width="0" style="1" hidden="1" customWidth="1"/>
    <col min="24" max="16384" width="9.140625" style="1"/>
  </cols>
  <sheetData>
    <row r="1" spans="1:22" ht="5.0999999999999996" customHeight="1" x14ac:dyDescent="0.2"/>
    <row r="2" spans="1:22" ht="22.5" customHeight="1" x14ac:dyDescent="0.2">
      <c r="B2" s="46" t="s">
        <v>41</v>
      </c>
      <c r="C2" s="47"/>
      <c r="D2" s="47"/>
      <c r="E2" s="47"/>
      <c r="F2" s="47"/>
      <c r="G2" s="47"/>
      <c r="H2" s="47"/>
      <c r="I2" s="47"/>
      <c r="J2" s="47"/>
    </row>
    <row r="3" spans="1:22" ht="5.0999999999999996" customHeight="1" x14ac:dyDescent="0.2"/>
    <row r="4" spans="1:22" x14ac:dyDescent="0.2">
      <c r="B4" s="9" t="s">
        <v>19</v>
      </c>
      <c r="C4" s="10" t="s">
        <v>0</v>
      </c>
      <c r="D4" s="10" t="s">
        <v>1</v>
      </c>
      <c r="E4" s="10" t="s">
        <v>2</v>
      </c>
      <c r="F4" s="10" t="s">
        <v>12</v>
      </c>
      <c r="G4" s="10" t="s">
        <v>17</v>
      </c>
      <c r="I4" s="1" t="str">
        <f>IF(V5&gt;0,$V$4,"")</f>
        <v/>
      </c>
      <c r="Q4" s="30" t="s">
        <v>35</v>
      </c>
      <c r="V4" s="1" t="s">
        <v>42</v>
      </c>
    </row>
    <row r="5" spans="1:22" ht="15.75" x14ac:dyDescent="0.25">
      <c r="A5" s="2">
        <v>1</v>
      </c>
      <c r="B5" s="5" t="s">
        <v>29</v>
      </c>
      <c r="C5" s="4"/>
      <c r="D5" s="4"/>
      <c r="E5" s="4"/>
      <c r="F5" s="6">
        <v>5</v>
      </c>
      <c r="G5" s="6">
        <f t="shared" ref="G5:G14" si="0">IF(C5="X",F5,IF(E5="X",F5/2,0))</f>
        <v>0</v>
      </c>
      <c r="H5" s="28" t="str">
        <f>IF(Q5&gt;1,$Q$4,"")</f>
        <v/>
      </c>
      <c r="N5" s="1">
        <f t="shared" ref="N5:N14" si="1">IF(C5="x",1,0)</f>
        <v>0</v>
      </c>
      <c r="O5" s="1">
        <f t="shared" ref="O5:O14" si="2">IF(D5="x",1,0)</f>
        <v>0</v>
      </c>
      <c r="P5" s="1">
        <f t="shared" ref="P5:P14" si="3">IF(E5="x",1,0)</f>
        <v>0</v>
      </c>
      <c r="Q5" s="1">
        <f>SUM(N5:P5)</f>
        <v>0</v>
      </c>
      <c r="S5" s="1">
        <f t="shared" ref="S5:S14" si="4">IF(C5="X",0,IF(C5&lt;&gt;"",1,0))</f>
        <v>0</v>
      </c>
      <c r="T5" s="1">
        <f t="shared" ref="T5:T14" si="5">IF(D5="X",0,IF(D5&lt;&gt;"",1,0))</f>
        <v>0</v>
      </c>
      <c r="U5" s="1">
        <f t="shared" ref="U5:U14" si="6">IF(E5="X",0,IF(E5&lt;&gt;"",1,0))</f>
        <v>0</v>
      </c>
      <c r="V5" s="1">
        <f>SUM(S5:U5)</f>
        <v>0</v>
      </c>
    </row>
    <row r="6" spans="1:22" ht="15.75" x14ac:dyDescent="0.25">
      <c r="A6" s="2">
        <v>2</v>
      </c>
      <c r="B6" s="5" t="s">
        <v>11</v>
      </c>
      <c r="C6" s="4"/>
      <c r="D6" s="4"/>
      <c r="E6" s="4"/>
      <c r="F6" s="6">
        <v>5</v>
      </c>
      <c r="G6" s="6">
        <f t="shared" si="0"/>
        <v>0</v>
      </c>
      <c r="H6" s="28" t="str">
        <f t="shared" ref="H6:H14" si="7">IF(Q6&gt;1,$Q$4,"")</f>
        <v/>
      </c>
      <c r="N6" s="1">
        <f t="shared" si="1"/>
        <v>0</v>
      </c>
      <c r="O6" s="1">
        <f t="shared" si="2"/>
        <v>0</v>
      </c>
      <c r="P6" s="1">
        <f t="shared" si="3"/>
        <v>0</v>
      </c>
      <c r="Q6" s="1">
        <f t="shared" ref="Q6:Q14" si="8">SUM(N6:P6)</f>
        <v>0</v>
      </c>
      <c r="S6" s="1">
        <f t="shared" si="4"/>
        <v>0</v>
      </c>
      <c r="T6" s="1">
        <f t="shared" si="5"/>
        <v>0</v>
      </c>
      <c r="U6" s="1">
        <f t="shared" si="6"/>
        <v>0</v>
      </c>
      <c r="V6" s="1">
        <f t="shared" ref="V6:V14" si="9">SUM(S6:U6)</f>
        <v>0</v>
      </c>
    </row>
    <row r="7" spans="1:22" ht="15.75" x14ac:dyDescent="0.25">
      <c r="A7" s="2">
        <v>3</v>
      </c>
      <c r="B7" s="5" t="s">
        <v>3</v>
      </c>
      <c r="C7" s="4"/>
      <c r="D7" s="4"/>
      <c r="E7" s="4"/>
      <c r="F7" s="6">
        <v>3</v>
      </c>
      <c r="G7" s="6">
        <f t="shared" si="0"/>
        <v>0</v>
      </c>
      <c r="H7" s="28" t="str">
        <f t="shared" si="7"/>
        <v/>
      </c>
      <c r="N7" s="1">
        <f t="shared" si="1"/>
        <v>0</v>
      </c>
      <c r="O7" s="1">
        <f t="shared" si="2"/>
        <v>0</v>
      </c>
      <c r="P7" s="1">
        <f t="shared" si="3"/>
        <v>0</v>
      </c>
      <c r="Q7" s="1">
        <f t="shared" si="8"/>
        <v>0</v>
      </c>
      <c r="S7" s="1">
        <f t="shared" si="4"/>
        <v>0</v>
      </c>
      <c r="T7" s="1">
        <f t="shared" si="5"/>
        <v>0</v>
      </c>
      <c r="U7" s="1">
        <f t="shared" si="6"/>
        <v>0</v>
      </c>
      <c r="V7" s="1">
        <f t="shared" si="9"/>
        <v>0</v>
      </c>
    </row>
    <row r="8" spans="1:22" ht="15.75" x14ac:dyDescent="0.25">
      <c r="A8" s="2">
        <v>4</v>
      </c>
      <c r="B8" s="5" t="s">
        <v>4</v>
      </c>
      <c r="C8" s="4"/>
      <c r="D8" s="4"/>
      <c r="E8" s="4"/>
      <c r="F8" s="6">
        <v>3</v>
      </c>
      <c r="G8" s="6">
        <f t="shared" si="0"/>
        <v>0</v>
      </c>
      <c r="H8" s="28" t="str">
        <f t="shared" si="7"/>
        <v/>
      </c>
      <c r="N8" s="1">
        <f t="shared" si="1"/>
        <v>0</v>
      </c>
      <c r="O8" s="1">
        <f t="shared" si="2"/>
        <v>0</v>
      </c>
      <c r="P8" s="1">
        <f t="shared" si="3"/>
        <v>0</v>
      </c>
      <c r="Q8" s="1">
        <f t="shared" si="8"/>
        <v>0</v>
      </c>
      <c r="S8" s="1">
        <f t="shared" si="4"/>
        <v>0</v>
      </c>
      <c r="T8" s="1">
        <f t="shared" si="5"/>
        <v>0</v>
      </c>
      <c r="U8" s="1">
        <f t="shared" si="6"/>
        <v>0</v>
      </c>
      <c r="V8" s="1">
        <f t="shared" si="9"/>
        <v>0</v>
      </c>
    </row>
    <row r="9" spans="1:22" ht="15.75" x14ac:dyDescent="0.25">
      <c r="A9" s="2">
        <v>5</v>
      </c>
      <c r="B9" s="5" t="s">
        <v>5</v>
      </c>
      <c r="C9" s="4"/>
      <c r="D9" s="4"/>
      <c r="E9" s="4"/>
      <c r="F9" s="6">
        <v>4</v>
      </c>
      <c r="G9" s="6">
        <f t="shared" si="0"/>
        <v>0</v>
      </c>
      <c r="H9" s="28" t="str">
        <f t="shared" si="7"/>
        <v/>
      </c>
      <c r="N9" s="1">
        <f t="shared" si="1"/>
        <v>0</v>
      </c>
      <c r="O9" s="1">
        <f t="shared" si="2"/>
        <v>0</v>
      </c>
      <c r="P9" s="1">
        <f t="shared" si="3"/>
        <v>0</v>
      </c>
      <c r="Q9" s="1">
        <f t="shared" si="8"/>
        <v>0</v>
      </c>
      <c r="S9" s="1">
        <f t="shared" si="4"/>
        <v>0</v>
      </c>
      <c r="T9" s="1">
        <f t="shared" si="5"/>
        <v>0</v>
      </c>
      <c r="U9" s="1">
        <f t="shared" si="6"/>
        <v>0</v>
      </c>
      <c r="V9" s="1">
        <f t="shared" si="9"/>
        <v>0</v>
      </c>
    </row>
    <row r="10" spans="1:22" ht="15.75" x14ac:dyDescent="0.25">
      <c r="A10" s="2">
        <v>6</v>
      </c>
      <c r="B10" s="5" t="s">
        <v>60</v>
      </c>
      <c r="C10" s="4"/>
      <c r="D10" s="4"/>
      <c r="E10" s="4"/>
      <c r="F10" s="6">
        <v>3</v>
      </c>
      <c r="G10" s="6">
        <f t="shared" si="0"/>
        <v>0</v>
      </c>
      <c r="H10" s="28" t="str">
        <f t="shared" si="7"/>
        <v/>
      </c>
      <c r="N10" s="1">
        <f t="shared" si="1"/>
        <v>0</v>
      </c>
      <c r="O10" s="1">
        <f t="shared" si="2"/>
        <v>0</v>
      </c>
      <c r="P10" s="1">
        <f t="shared" si="3"/>
        <v>0</v>
      </c>
      <c r="Q10" s="1">
        <f t="shared" si="8"/>
        <v>0</v>
      </c>
      <c r="S10" s="1">
        <f t="shared" si="4"/>
        <v>0</v>
      </c>
      <c r="T10" s="1">
        <f t="shared" si="5"/>
        <v>0</v>
      </c>
      <c r="U10" s="1">
        <f t="shared" si="6"/>
        <v>0</v>
      </c>
      <c r="V10" s="1">
        <f t="shared" si="9"/>
        <v>0</v>
      </c>
    </row>
    <row r="11" spans="1:22" ht="15.75" x14ac:dyDescent="0.25">
      <c r="A11" s="2">
        <v>7</v>
      </c>
      <c r="B11" s="5" t="s">
        <v>6</v>
      </c>
      <c r="C11" s="4"/>
      <c r="D11" s="4"/>
      <c r="E11" s="4"/>
      <c r="F11" s="6">
        <v>5</v>
      </c>
      <c r="G11" s="6">
        <f t="shared" si="0"/>
        <v>0</v>
      </c>
      <c r="H11" s="28" t="str">
        <f t="shared" si="7"/>
        <v/>
      </c>
      <c r="N11" s="1">
        <f t="shared" si="1"/>
        <v>0</v>
      </c>
      <c r="O11" s="1">
        <f t="shared" si="2"/>
        <v>0</v>
      </c>
      <c r="P11" s="1">
        <f t="shared" si="3"/>
        <v>0</v>
      </c>
      <c r="Q11" s="1">
        <f t="shared" si="8"/>
        <v>0</v>
      </c>
      <c r="S11" s="1">
        <f t="shared" si="4"/>
        <v>0</v>
      </c>
      <c r="T11" s="1">
        <f t="shared" si="5"/>
        <v>0</v>
      </c>
      <c r="U11" s="1">
        <f t="shared" si="6"/>
        <v>0</v>
      </c>
      <c r="V11" s="1">
        <f t="shared" si="9"/>
        <v>0</v>
      </c>
    </row>
    <row r="12" spans="1:22" ht="15.75" x14ac:dyDescent="0.25">
      <c r="A12" s="2">
        <v>8</v>
      </c>
      <c r="B12" s="5" t="s">
        <v>7</v>
      </c>
      <c r="C12" s="4"/>
      <c r="D12" s="4"/>
      <c r="E12" s="4"/>
      <c r="F12" s="6">
        <v>4</v>
      </c>
      <c r="G12" s="6">
        <f t="shared" si="0"/>
        <v>0</v>
      </c>
      <c r="H12" s="28" t="str">
        <f t="shared" si="7"/>
        <v/>
      </c>
      <c r="N12" s="1">
        <f t="shared" si="1"/>
        <v>0</v>
      </c>
      <c r="O12" s="1">
        <f t="shared" si="2"/>
        <v>0</v>
      </c>
      <c r="P12" s="1">
        <f t="shared" si="3"/>
        <v>0</v>
      </c>
      <c r="Q12" s="1">
        <f t="shared" si="8"/>
        <v>0</v>
      </c>
      <c r="S12" s="1">
        <f t="shared" si="4"/>
        <v>0</v>
      </c>
      <c r="T12" s="1">
        <f t="shared" si="5"/>
        <v>0</v>
      </c>
      <c r="U12" s="1">
        <f t="shared" si="6"/>
        <v>0</v>
      </c>
      <c r="V12" s="1">
        <f t="shared" si="9"/>
        <v>0</v>
      </c>
    </row>
    <row r="13" spans="1:22" ht="15.75" x14ac:dyDescent="0.25">
      <c r="A13" s="2">
        <v>9</v>
      </c>
      <c r="B13" s="5" t="s">
        <v>8</v>
      </c>
      <c r="C13" s="4"/>
      <c r="D13" s="4"/>
      <c r="E13" s="4"/>
      <c r="F13" s="6">
        <v>5</v>
      </c>
      <c r="G13" s="6">
        <f t="shared" si="0"/>
        <v>0</v>
      </c>
      <c r="H13" s="28" t="str">
        <f t="shared" si="7"/>
        <v/>
      </c>
      <c r="N13" s="1">
        <f t="shared" si="1"/>
        <v>0</v>
      </c>
      <c r="O13" s="1">
        <f t="shared" si="2"/>
        <v>0</v>
      </c>
      <c r="P13" s="1">
        <f t="shared" si="3"/>
        <v>0</v>
      </c>
      <c r="Q13" s="1">
        <f t="shared" si="8"/>
        <v>0</v>
      </c>
      <c r="S13" s="1">
        <f t="shared" si="4"/>
        <v>0</v>
      </c>
      <c r="T13" s="1">
        <f t="shared" si="5"/>
        <v>0</v>
      </c>
      <c r="U13" s="1">
        <f t="shared" si="6"/>
        <v>0</v>
      </c>
      <c r="V13" s="1">
        <f t="shared" si="9"/>
        <v>0</v>
      </c>
    </row>
    <row r="14" spans="1:22" ht="15.75" x14ac:dyDescent="0.25">
      <c r="A14" s="2">
        <v>10</v>
      </c>
      <c r="B14" s="5" t="s">
        <v>61</v>
      </c>
      <c r="C14" s="4"/>
      <c r="D14" s="4"/>
      <c r="E14" s="4"/>
      <c r="F14" s="6">
        <v>3</v>
      </c>
      <c r="G14" s="6">
        <f t="shared" si="0"/>
        <v>0</v>
      </c>
      <c r="H14" s="28" t="str">
        <f t="shared" si="7"/>
        <v/>
      </c>
      <c r="J14" s="29" t="s">
        <v>30</v>
      </c>
      <c r="N14" s="1">
        <f t="shared" si="1"/>
        <v>0</v>
      </c>
      <c r="O14" s="1">
        <f t="shared" si="2"/>
        <v>0</v>
      </c>
      <c r="P14" s="1">
        <f t="shared" si="3"/>
        <v>0</v>
      </c>
      <c r="Q14" s="1">
        <f t="shared" si="8"/>
        <v>0</v>
      </c>
      <c r="S14" s="1">
        <f t="shared" si="4"/>
        <v>0</v>
      </c>
      <c r="T14" s="1">
        <f t="shared" si="5"/>
        <v>0</v>
      </c>
      <c r="U14" s="1">
        <f t="shared" si="6"/>
        <v>0</v>
      </c>
      <c r="V14" s="1">
        <f t="shared" si="9"/>
        <v>0</v>
      </c>
    </row>
    <row r="15" spans="1:22" x14ac:dyDescent="0.2">
      <c r="B15" s="35" t="str">
        <f>IF(V15&gt;0,V4,"")</f>
        <v/>
      </c>
      <c r="C15" s="49" t="s">
        <v>17</v>
      </c>
      <c r="D15" s="49"/>
      <c r="E15" s="4" t="s">
        <v>9</v>
      </c>
      <c r="F15" s="4" t="s">
        <v>10</v>
      </c>
      <c r="G15" s="14" t="s">
        <v>25</v>
      </c>
      <c r="Q15" s="1">
        <f>SUM(Q5:Q14)</f>
        <v>0</v>
      </c>
      <c r="V15" s="1">
        <f>SUM(V5:V14)</f>
        <v>0</v>
      </c>
    </row>
    <row r="16" spans="1:22" ht="15.75" x14ac:dyDescent="0.25">
      <c r="B16" s="26" t="str">
        <f>IF(Q15=10,Q16,"")</f>
        <v/>
      </c>
      <c r="C16" s="4" t="s">
        <v>40</v>
      </c>
      <c r="D16" s="14">
        <f>SUM(F5:F14)</f>
        <v>40</v>
      </c>
      <c r="E16" s="6">
        <f>SUM(G5:G14)</f>
        <v>0</v>
      </c>
      <c r="F16" s="7">
        <f>E16/D16</f>
        <v>0</v>
      </c>
      <c r="G16" s="8">
        <f>-E16/D16*-1</f>
        <v>0</v>
      </c>
      <c r="Q16" s="30" t="s">
        <v>36</v>
      </c>
    </row>
    <row r="17" spans="2:21" ht="26.25" thickBot="1" x14ac:dyDescent="0.25">
      <c r="B17" s="44" t="s">
        <v>18</v>
      </c>
      <c r="C17" s="31" t="s">
        <v>25</v>
      </c>
      <c r="D17" s="32" t="s">
        <v>13</v>
      </c>
      <c r="E17" s="50" t="s">
        <v>16</v>
      </c>
      <c r="F17" s="50"/>
      <c r="G17" s="50"/>
      <c r="H17" s="50"/>
      <c r="I17" s="50"/>
      <c r="J17" s="50"/>
      <c r="N17" s="3" t="s">
        <v>14</v>
      </c>
      <c r="O17" s="48" t="s">
        <v>21</v>
      </c>
      <c r="P17" s="48"/>
      <c r="Q17" s="48"/>
      <c r="R17" s="48"/>
      <c r="S17" s="48"/>
      <c r="T17" s="48"/>
      <c r="U17" s="48"/>
    </row>
    <row r="18" spans="2:21" ht="21.75" customHeight="1" thickBot="1" x14ac:dyDescent="0.25">
      <c r="B18" s="45"/>
      <c r="C18" s="33">
        <f>G16</f>
        <v>0</v>
      </c>
      <c r="D18" s="34" t="str">
        <f>IF(Q15=10,IF(G16&gt;=1,N17,IF(G16&gt;=0.75,N18,IF(G16&gt;=0.5,N19,IF(G16&gt;=0.25,N20,IF(G16&gt;0,N21,"."))))),".")</f>
        <v>.</v>
      </c>
      <c r="E18" s="51" t="str">
        <f>VLOOKUP(D18,$N$17:$U$22,2,0)</f>
        <v>.</v>
      </c>
      <c r="F18" s="51"/>
      <c r="G18" s="51"/>
      <c r="H18" s="51"/>
      <c r="I18" s="51"/>
      <c r="J18" s="52"/>
      <c r="N18" s="3" t="s">
        <v>37</v>
      </c>
      <c r="O18" s="48" t="s">
        <v>20</v>
      </c>
      <c r="P18" s="48"/>
      <c r="Q18" s="48"/>
      <c r="R18" s="48"/>
      <c r="S18" s="48"/>
      <c r="T18" s="48"/>
      <c r="U18" s="48"/>
    </row>
    <row r="19" spans="2:21" ht="15.75" customHeight="1" x14ac:dyDescent="0.2">
      <c r="N19" s="3" t="s">
        <v>15</v>
      </c>
      <c r="O19" s="48" t="s">
        <v>26</v>
      </c>
      <c r="P19" s="48"/>
      <c r="Q19" s="48"/>
      <c r="R19" s="48"/>
      <c r="S19" s="48"/>
      <c r="T19" s="48"/>
      <c r="U19" s="48"/>
    </row>
    <row r="20" spans="2:21" ht="15.75" customHeight="1" x14ac:dyDescent="0.2">
      <c r="N20" s="3" t="s">
        <v>31</v>
      </c>
      <c r="O20" s="48" t="s">
        <v>27</v>
      </c>
      <c r="P20" s="48"/>
      <c r="Q20" s="48"/>
      <c r="R20" s="48"/>
      <c r="S20" s="48"/>
      <c r="T20" s="48"/>
      <c r="U20" s="48"/>
    </row>
    <row r="21" spans="2:21" ht="15.75" customHeight="1" x14ac:dyDescent="0.2">
      <c r="N21" s="3" t="s">
        <v>38</v>
      </c>
      <c r="O21" s="48" t="s">
        <v>28</v>
      </c>
      <c r="P21" s="48"/>
      <c r="Q21" s="48"/>
      <c r="R21" s="48"/>
      <c r="S21" s="48"/>
      <c r="T21" s="48"/>
      <c r="U21" s="48"/>
    </row>
    <row r="22" spans="2:21" ht="15.75" customHeight="1" x14ac:dyDescent="0.2">
      <c r="N22" s="14" t="s">
        <v>39</v>
      </c>
      <c r="O22" s="41" t="s">
        <v>39</v>
      </c>
      <c r="P22" s="42"/>
      <c r="Q22" s="42"/>
      <c r="R22" s="42"/>
      <c r="S22" s="42"/>
      <c r="T22" s="42"/>
      <c r="U22" s="43"/>
    </row>
  </sheetData>
  <sheetProtection algorithmName="SHA-512" hashValue="+zpYcgFXiB5Ncvv89V0DlCEDUXyQcflHVFHmG9efnBuMh7fnfpNzXx6nQFfNE0o7jtW+pQqPV58U+m5BZ16isA==" saltValue="UfFs4cr6tGcPVEn++jcxRA==" spinCount="100000" sheet="1" objects="1" scenarios="1"/>
  <protectedRanges>
    <protectedRange sqref="C5:E14" name="Intervalo1"/>
  </protectedRanges>
  <mergeCells count="11">
    <mergeCell ref="O22:U22"/>
    <mergeCell ref="B17:B18"/>
    <mergeCell ref="B2:J2"/>
    <mergeCell ref="O17:U17"/>
    <mergeCell ref="O18:U18"/>
    <mergeCell ref="O19:U19"/>
    <mergeCell ref="O20:U20"/>
    <mergeCell ref="O21:U21"/>
    <mergeCell ref="C15:D15"/>
    <mergeCell ref="E17:J17"/>
    <mergeCell ref="E18:J18"/>
  </mergeCells>
  <conditionalFormatting sqref="G16">
    <cfRule type="iconSet" priority="5">
      <iconSet iconSet="5Arrows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B4:G16 B17:J17 C18:J18">
    <cfRule type="expression" dxfId="8" priority="4">
      <formula>ISEVEN(ROW())</formula>
    </cfRule>
  </conditionalFormatting>
  <conditionalFormatting sqref="O17:U21">
    <cfRule type="expression" dxfId="7" priority="1">
      <formula>ISEVEN(ROW())</formula>
    </cfRule>
  </conditionalFormatting>
  <hyperlinks>
    <hyperlink ref="J14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workbookViewId="0">
      <selection activeCell="B14" sqref="B14"/>
    </sheetView>
  </sheetViews>
  <sheetFormatPr defaultRowHeight="12.75" x14ac:dyDescent="0.2"/>
  <cols>
    <col min="1" max="1" width="4.28515625" style="1" bestFit="1" customWidth="1"/>
    <col min="2" max="2" width="77.5703125" style="1" bestFit="1" customWidth="1"/>
    <col min="3" max="3" width="16.42578125" style="1" bestFit="1" customWidth="1"/>
    <col min="4" max="4" width="12.7109375" style="1" customWidth="1"/>
    <col min="5" max="5" width="14.85546875" style="1" bestFit="1" customWidth="1"/>
    <col min="6" max="6" width="9.140625" style="1"/>
    <col min="7" max="7" width="10.28515625" style="1" customWidth="1"/>
    <col min="8" max="8" width="6" style="1" customWidth="1"/>
    <col min="9" max="9" width="9.7109375" style="1" customWidth="1"/>
    <col min="10" max="10" width="6" style="1" customWidth="1"/>
    <col min="11" max="11" width="13.7109375" style="1" customWidth="1"/>
    <col min="12" max="12" width="7.140625" style="1" customWidth="1"/>
    <col min="13" max="13" width="9.140625" style="1" hidden="1" customWidth="1"/>
    <col min="14" max="14" width="10.5703125" style="1" hidden="1" customWidth="1"/>
    <col min="15" max="26" width="9.140625" style="1" hidden="1" customWidth="1"/>
    <col min="27" max="27" width="9.140625" style="1" customWidth="1"/>
    <col min="28" max="16384" width="9.140625" style="1"/>
  </cols>
  <sheetData>
    <row r="1" spans="1:26" ht="5.0999999999999996" customHeight="1" x14ac:dyDescent="0.2"/>
    <row r="2" spans="1:26" ht="18" customHeight="1" x14ac:dyDescent="0.25">
      <c r="B2" s="46" t="s">
        <v>62</v>
      </c>
      <c r="C2" s="47"/>
      <c r="D2" s="47"/>
      <c r="E2" s="47"/>
      <c r="F2" s="47"/>
      <c r="G2" s="47"/>
      <c r="H2" s="47"/>
      <c r="I2" s="47"/>
      <c r="J2" s="47"/>
      <c r="K2" s="47"/>
      <c r="N2" s="56" t="s">
        <v>34</v>
      </c>
      <c r="O2" s="57"/>
      <c r="P2" s="57"/>
      <c r="Q2" s="57"/>
      <c r="R2" s="57"/>
      <c r="S2" s="57"/>
      <c r="U2" s="27" t="s">
        <v>33</v>
      </c>
      <c r="V2" s="27"/>
      <c r="W2" s="27"/>
    </row>
    <row r="3" spans="1:26" ht="5.0999999999999996" customHeight="1" x14ac:dyDescent="0.2">
      <c r="B3" s="11"/>
      <c r="C3" s="11"/>
      <c r="D3" s="11"/>
      <c r="E3" s="11"/>
      <c r="F3" s="11"/>
      <c r="G3" s="11"/>
    </row>
    <row r="4" spans="1:26" ht="13.5" thickBot="1" x14ac:dyDescent="0.25">
      <c r="B4" s="9" t="s">
        <v>19</v>
      </c>
      <c r="C4" s="16">
        <v>1</v>
      </c>
      <c r="D4" s="16">
        <v>2</v>
      </c>
      <c r="E4" s="16">
        <v>3</v>
      </c>
      <c r="F4" s="16">
        <v>4</v>
      </c>
      <c r="G4" s="16">
        <v>5</v>
      </c>
      <c r="M4" s="10">
        <v>1</v>
      </c>
      <c r="N4" s="10">
        <v>2</v>
      </c>
      <c r="O4" s="10">
        <v>3</v>
      </c>
      <c r="P4" s="10">
        <v>4</v>
      </c>
      <c r="Q4" s="10">
        <v>5</v>
      </c>
      <c r="R4" s="4" t="s">
        <v>22</v>
      </c>
    </row>
    <row r="5" spans="1:26" ht="15.75" x14ac:dyDescent="0.25">
      <c r="A5" s="2">
        <v>1</v>
      </c>
      <c r="B5" s="15" t="str">
        <f>'Método Direto'!B5</f>
        <v>A empresa possui um planejamento financeiro para os próximos 6 pu 12 meses</v>
      </c>
      <c r="C5" s="18"/>
      <c r="D5" s="19"/>
      <c r="E5" s="19"/>
      <c r="F5" s="19"/>
      <c r="G5" s="20"/>
      <c r="H5" s="28" t="str">
        <f>IF(S5&gt;1,"Qtde X Maior","")</f>
        <v/>
      </c>
      <c r="M5" s="4">
        <f t="shared" ref="M5:M14" si="0">IF(C5="X",$M$4,0)</f>
        <v>0</v>
      </c>
      <c r="N5" s="4">
        <f t="shared" ref="N5:N14" si="1">IF(D5="X",$N$4,0)</f>
        <v>0</v>
      </c>
      <c r="O5" s="4">
        <f t="shared" ref="O5:O14" si="2">IF(E5="X",$O$4,0)</f>
        <v>0</v>
      </c>
      <c r="P5" s="4">
        <f t="shared" ref="P5:P14" si="3">IF(F5="X",$P$4,0)</f>
        <v>0</v>
      </c>
      <c r="Q5" s="4">
        <f t="shared" ref="Q5:Q14" si="4">IF(G5="X",$Q$4,0)</f>
        <v>0</v>
      </c>
      <c r="R5" s="4">
        <f>SUM(M5:Q5)</f>
        <v>0</v>
      </c>
      <c r="S5" s="1">
        <f>COUNTIF(C5:G5,T5)</f>
        <v>0</v>
      </c>
      <c r="T5" s="1" t="s">
        <v>32</v>
      </c>
      <c r="U5" s="13">
        <f>IF(C5="x",0,IF(C5="",0,1))</f>
        <v>0</v>
      </c>
      <c r="V5" s="13">
        <f>IF(D5="x",0,IF(D5="",0,1))</f>
        <v>0</v>
      </c>
      <c r="W5" s="13">
        <f>IF(E5="x",0,IF(E5="",0,1))</f>
        <v>0</v>
      </c>
      <c r="X5" s="13">
        <f>IF(F5="x",0,IF(F5="",0,1))</f>
        <v>0</v>
      </c>
      <c r="Y5" s="13">
        <f>IF(G5="x",0,IF(G5="",0,1))</f>
        <v>0</v>
      </c>
      <c r="Z5" s="13">
        <f>SUM(U5:Y5)</f>
        <v>0</v>
      </c>
    </row>
    <row r="6" spans="1:26" ht="15.75" x14ac:dyDescent="0.25">
      <c r="A6" s="2">
        <v>2</v>
      </c>
      <c r="B6" s="15" t="str">
        <f>'Método Direto'!B6</f>
        <v>A empresa sabe exatamente quais são os custos e as despesas da operação</v>
      </c>
      <c r="C6" s="21"/>
      <c r="D6" s="3"/>
      <c r="E6" s="3"/>
      <c r="F6" s="3"/>
      <c r="G6" s="22"/>
      <c r="H6" s="28" t="str">
        <f t="shared" ref="H6:H12" si="5">IF(S6&gt;1,"Qtde X Maior","")</f>
        <v/>
      </c>
      <c r="M6" s="4">
        <f t="shared" si="0"/>
        <v>0</v>
      </c>
      <c r="N6" s="4">
        <f t="shared" si="1"/>
        <v>0</v>
      </c>
      <c r="O6" s="4">
        <f t="shared" si="2"/>
        <v>0</v>
      </c>
      <c r="P6" s="4">
        <f t="shared" si="3"/>
        <v>0</v>
      </c>
      <c r="Q6" s="4">
        <f t="shared" si="4"/>
        <v>0</v>
      </c>
      <c r="R6" s="4">
        <f t="shared" ref="R6:R14" si="6">SUM(M6:Q6)</f>
        <v>0</v>
      </c>
      <c r="S6" s="1">
        <f t="shared" ref="S6:S14" si="7">COUNTIF(C6:G6,T6)</f>
        <v>0</v>
      </c>
      <c r="T6" s="1" t="s">
        <v>32</v>
      </c>
      <c r="U6" s="13">
        <f t="shared" ref="U6:U14" si="8">IF(C6="x",0,IF(C6="",0,1))</f>
        <v>0</v>
      </c>
      <c r="V6" s="13">
        <f t="shared" ref="V6:V14" si="9">IF(D6="x",0,IF(D6="",0,1))</f>
        <v>0</v>
      </c>
      <c r="W6" s="13">
        <f t="shared" ref="W6:W14" si="10">IF(E6="x",0,IF(E6="",0,1))</f>
        <v>0</v>
      </c>
      <c r="X6" s="13">
        <f t="shared" ref="X6:X14" si="11">IF(F6="x",0,IF(F6="",0,1))</f>
        <v>0</v>
      </c>
      <c r="Y6" s="13">
        <f t="shared" ref="Y6:Y14" si="12">IF(G6="x",0,IF(G6="",0,1))</f>
        <v>0</v>
      </c>
      <c r="Z6" s="13">
        <f t="shared" ref="Z6:Z14" si="13">SUM(U6:Y6)</f>
        <v>0</v>
      </c>
    </row>
    <row r="7" spans="1:26" ht="15.75" x14ac:dyDescent="0.25">
      <c r="A7" s="2">
        <v>3</v>
      </c>
      <c r="B7" s="15" t="str">
        <f>'Método Direto'!B7</f>
        <v>A empresa calcula e analisa a necessidade de capital de giro para sua operação</v>
      </c>
      <c r="C7" s="21"/>
      <c r="D7" s="3"/>
      <c r="E7" s="3"/>
      <c r="F7" s="3"/>
      <c r="G7" s="22"/>
      <c r="H7" s="28" t="str">
        <f t="shared" si="5"/>
        <v/>
      </c>
      <c r="M7" s="4">
        <f t="shared" si="0"/>
        <v>0</v>
      </c>
      <c r="N7" s="4">
        <f t="shared" si="1"/>
        <v>0</v>
      </c>
      <c r="O7" s="4">
        <f t="shared" si="2"/>
        <v>0</v>
      </c>
      <c r="P7" s="4">
        <f t="shared" si="3"/>
        <v>0</v>
      </c>
      <c r="Q7" s="4">
        <f t="shared" si="4"/>
        <v>0</v>
      </c>
      <c r="R7" s="4">
        <f t="shared" si="6"/>
        <v>0</v>
      </c>
      <c r="S7" s="1">
        <f t="shared" si="7"/>
        <v>0</v>
      </c>
      <c r="T7" s="1" t="s">
        <v>32</v>
      </c>
      <c r="U7" s="13">
        <f t="shared" si="8"/>
        <v>0</v>
      </c>
      <c r="V7" s="13">
        <f t="shared" si="9"/>
        <v>0</v>
      </c>
      <c r="W7" s="13">
        <f t="shared" si="10"/>
        <v>0</v>
      </c>
      <c r="X7" s="13">
        <f t="shared" si="11"/>
        <v>0</v>
      </c>
      <c r="Y7" s="13">
        <f t="shared" si="12"/>
        <v>0</v>
      </c>
      <c r="Z7" s="13">
        <f t="shared" si="13"/>
        <v>0</v>
      </c>
    </row>
    <row r="8" spans="1:26" ht="15.75" x14ac:dyDescent="0.25">
      <c r="A8" s="2">
        <v>4</v>
      </c>
      <c r="B8" s="15" t="str">
        <f>'Método Direto'!B8</f>
        <v>A empresa possui um plano de crescimento formalizado</v>
      </c>
      <c r="C8" s="21"/>
      <c r="D8" s="3"/>
      <c r="E8" s="3"/>
      <c r="F8" s="3"/>
      <c r="G8" s="22"/>
      <c r="H8" s="28" t="str">
        <f t="shared" si="5"/>
        <v/>
      </c>
      <c r="M8" s="4">
        <f t="shared" si="0"/>
        <v>0</v>
      </c>
      <c r="N8" s="4">
        <f t="shared" si="1"/>
        <v>0</v>
      </c>
      <c r="O8" s="4">
        <f t="shared" si="2"/>
        <v>0</v>
      </c>
      <c r="P8" s="4">
        <f t="shared" si="3"/>
        <v>0</v>
      </c>
      <c r="Q8" s="4">
        <f t="shared" si="4"/>
        <v>0</v>
      </c>
      <c r="R8" s="4">
        <f t="shared" si="6"/>
        <v>0</v>
      </c>
      <c r="S8" s="1">
        <f t="shared" si="7"/>
        <v>0</v>
      </c>
      <c r="T8" s="1" t="s">
        <v>32</v>
      </c>
      <c r="U8" s="13">
        <f t="shared" si="8"/>
        <v>0</v>
      </c>
      <c r="V8" s="13">
        <f t="shared" si="9"/>
        <v>0</v>
      </c>
      <c r="W8" s="13">
        <f t="shared" si="10"/>
        <v>0</v>
      </c>
      <c r="X8" s="13">
        <f t="shared" si="11"/>
        <v>0</v>
      </c>
      <c r="Y8" s="13">
        <f t="shared" si="12"/>
        <v>0</v>
      </c>
      <c r="Z8" s="13">
        <f t="shared" si="13"/>
        <v>0</v>
      </c>
    </row>
    <row r="9" spans="1:26" ht="15.75" x14ac:dyDescent="0.25">
      <c r="A9" s="2">
        <v>5</v>
      </c>
      <c r="B9" s="15" t="str">
        <f>'Método Direto'!B9</f>
        <v>A empresa tem a prática de trabalhar com metas mensuráveis e acompanhadas</v>
      </c>
      <c r="C9" s="21"/>
      <c r="D9" s="3"/>
      <c r="E9" s="3"/>
      <c r="F9" s="3"/>
      <c r="G9" s="22"/>
      <c r="H9" s="28" t="str">
        <f t="shared" si="5"/>
        <v/>
      </c>
      <c r="M9" s="4">
        <f t="shared" si="0"/>
        <v>0</v>
      </c>
      <c r="N9" s="4">
        <f t="shared" si="1"/>
        <v>0</v>
      </c>
      <c r="O9" s="4">
        <f t="shared" si="2"/>
        <v>0</v>
      </c>
      <c r="P9" s="4">
        <f t="shared" si="3"/>
        <v>0</v>
      </c>
      <c r="Q9" s="4">
        <f t="shared" si="4"/>
        <v>0</v>
      </c>
      <c r="R9" s="4">
        <f t="shared" si="6"/>
        <v>0</v>
      </c>
      <c r="S9" s="1">
        <f t="shared" si="7"/>
        <v>0</v>
      </c>
      <c r="T9" s="1" t="s">
        <v>32</v>
      </c>
      <c r="U9" s="13">
        <f t="shared" si="8"/>
        <v>0</v>
      </c>
      <c r="V9" s="13">
        <f t="shared" si="9"/>
        <v>0</v>
      </c>
      <c r="W9" s="13">
        <f t="shared" si="10"/>
        <v>0</v>
      </c>
      <c r="X9" s="13">
        <f t="shared" si="11"/>
        <v>0</v>
      </c>
      <c r="Y9" s="13">
        <f t="shared" si="12"/>
        <v>0</v>
      </c>
      <c r="Z9" s="13">
        <f t="shared" si="13"/>
        <v>0</v>
      </c>
    </row>
    <row r="10" spans="1:26" ht="15.75" x14ac:dyDescent="0.25">
      <c r="A10" s="2">
        <v>6</v>
      </c>
      <c r="B10" s="15" t="str">
        <f>'Método Direto'!B10</f>
        <v>A empresa utiliza práticas de compliance (confomidade legal)</v>
      </c>
      <c r="C10" s="21"/>
      <c r="D10" s="3"/>
      <c r="E10" s="3"/>
      <c r="F10" s="3"/>
      <c r="G10" s="22"/>
      <c r="H10" s="28" t="str">
        <f t="shared" si="5"/>
        <v/>
      </c>
      <c r="M10" s="4">
        <f t="shared" si="0"/>
        <v>0</v>
      </c>
      <c r="N10" s="4">
        <f t="shared" si="1"/>
        <v>0</v>
      </c>
      <c r="O10" s="4">
        <f t="shared" si="2"/>
        <v>0</v>
      </c>
      <c r="P10" s="4">
        <f t="shared" si="3"/>
        <v>0</v>
      </c>
      <c r="Q10" s="4">
        <f t="shared" si="4"/>
        <v>0</v>
      </c>
      <c r="R10" s="4">
        <f t="shared" si="6"/>
        <v>0</v>
      </c>
      <c r="S10" s="1">
        <f t="shared" si="7"/>
        <v>0</v>
      </c>
      <c r="T10" s="1" t="s">
        <v>32</v>
      </c>
      <c r="U10" s="13">
        <f t="shared" si="8"/>
        <v>0</v>
      </c>
      <c r="V10" s="13">
        <f t="shared" si="9"/>
        <v>0</v>
      </c>
      <c r="W10" s="13">
        <f t="shared" si="10"/>
        <v>0</v>
      </c>
      <c r="X10" s="13">
        <f t="shared" si="11"/>
        <v>0</v>
      </c>
      <c r="Y10" s="13">
        <f t="shared" si="12"/>
        <v>0</v>
      </c>
      <c r="Z10" s="13">
        <f t="shared" si="13"/>
        <v>0</v>
      </c>
    </row>
    <row r="11" spans="1:26" ht="15.75" x14ac:dyDescent="0.25">
      <c r="A11" s="2">
        <v>7</v>
      </c>
      <c r="B11" s="15" t="str">
        <f>'Método Direto'!B11</f>
        <v>A empresa utiliza um software de gestão integrada (ERP)</v>
      </c>
      <c r="C11" s="21"/>
      <c r="D11" s="3"/>
      <c r="E11" s="3"/>
      <c r="F11" s="3"/>
      <c r="G11" s="22"/>
      <c r="H11" s="28" t="str">
        <f t="shared" si="5"/>
        <v/>
      </c>
      <c r="M11" s="4">
        <f t="shared" si="0"/>
        <v>0</v>
      </c>
      <c r="N11" s="4">
        <f t="shared" si="1"/>
        <v>0</v>
      </c>
      <c r="O11" s="4">
        <f t="shared" si="2"/>
        <v>0</v>
      </c>
      <c r="P11" s="4">
        <f t="shared" si="3"/>
        <v>0</v>
      </c>
      <c r="Q11" s="4">
        <f t="shared" si="4"/>
        <v>0</v>
      </c>
      <c r="R11" s="4">
        <f t="shared" si="6"/>
        <v>0</v>
      </c>
      <c r="S11" s="1">
        <f t="shared" si="7"/>
        <v>0</v>
      </c>
      <c r="T11" s="1" t="s">
        <v>32</v>
      </c>
      <c r="U11" s="13">
        <f t="shared" si="8"/>
        <v>0</v>
      </c>
      <c r="V11" s="13">
        <f t="shared" si="9"/>
        <v>0</v>
      </c>
      <c r="W11" s="13">
        <f t="shared" si="10"/>
        <v>0</v>
      </c>
      <c r="X11" s="13">
        <f t="shared" si="11"/>
        <v>0</v>
      </c>
      <c r="Y11" s="13">
        <f t="shared" si="12"/>
        <v>0</v>
      </c>
      <c r="Z11" s="13">
        <f t="shared" si="13"/>
        <v>0</v>
      </c>
    </row>
    <row r="12" spans="1:26" ht="15.75" x14ac:dyDescent="0.25">
      <c r="A12" s="2">
        <v>8</v>
      </c>
      <c r="B12" s="15" t="str">
        <f>'Método Direto'!B12</f>
        <v>A empresa utiliza indicadores de gestão para medir seus resultados</v>
      </c>
      <c r="C12" s="21"/>
      <c r="D12" s="3"/>
      <c r="E12" s="3"/>
      <c r="F12" s="3"/>
      <c r="G12" s="22"/>
      <c r="H12" s="28" t="str">
        <f t="shared" si="5"/>
        <v/>
      </c>
      <c r="M12" s="4">
        <f t="shared" si="0"/>
        <v>0</v>
      </c>
      <c r="N12" s="4">
        <f t="shared" si="1"/>
        <v>0</v>
      </c>
      <c r="O12" s="4">
        <f t="shared" si="2"/>
        <v>0</v>
      </c>
      <c r="P12" s="4">
        <f t="shared" si="3"/>
        <v>0</v>
      </c>
      <c r="Q12" s="4">
        <f t="shared" si="4"/>
        <v>0</v>
      </c>
      <c r="R12" s="4">
        <f t="shared" si="6"/>
        <v>0</v>
      </c>
      <c r="S12" s="1">
        <f t="shared" si="7"/>
        <v>0</v>
      </c>
      <c r="T12" s="1" t="s">
        <v>32</v>
      </c>
      <c r="U12" s="13">
        <f t="shared" si="8"/>
        <v>0</v>
      </c>
      <c r="V12" s="13">
        <f t="shared" si="9"/>
        <v>0</v>
      </c>
      <c r="W12" s="13">
        <f t="shared" si="10"/>
        <v>0</v>
      </c>
      <c r="X12" s="13">
        <f t="shared" si="11"/>
        <v>0</v>
      </c>
      <c r="Y12" s="13">
        <f t="shared" si="12"/>
        <v>0</v>
      </c>
      <c r="Z12" s="13">
        <f t="shared" si="13"/>
        <v>0</v>
      </c>
    </row>
    <row r="13" spans="1:26" ht="15.75" x14ac:dyDescent="0.25">
      <c r="A13" s="2">
        <v>9</v>
      </c>
      <c r="B13" s="15" t="str">
        <f>'Método Direto'!B13</f>
        <v>A empresa utiliza ferramenta de força de vendas</v>
      </c>
      <c r="C13" s="21"/>
      <c r="D13" s="3"/>
      <c r="E13" s="3"/>
      <c r="F13" s="3"/>
      <c r="G13" s="22"/>
      <c r="H13" s="28" t="str">
        <f t="shared" ref="H13:H14" si="14">IF(S13&gt;1,"Verifique Qtde X","")</f>
        <v/>
      </c>
      <c r="M13" s="4">
        <f t="shared" si="0"/>
        <v>0</v>
      </c>
      <c r="N13" s="4">
        <f t="shared" si="1"/>
        <v>0</v>
      </c>
      <c r="O13" s="4">
        <f t="shared" si="2"/>
        <v>0</v>
      </c>
      <c r="P13" s="4">
        <f t="shared" si="3"/>
        <v>0</v>
      </c>
      <c r="Q13" s="4">
        <f t="shared" si="4"/>
        <v>0</v>
      </c>
      <c r="R13" s="4">
        <f t="shared" si="6"/>
        <v>0</v>
      </c>
      <c r="S13" s="1">
        <f t="shared" si="7"/>
        <v>0</v>
      </c>
      <c r="T13" s="1" t="s">
        <v>32</v>
      </c>
      <c r="U13" s="13">
        <f t="shared" si="8"/>
        <v>0</v>
      </c>
      <c r="V13" s="13">
        <f t="shared" si="9"/>
        <v>0</v>
      </c>
      <c r="W13" s="13">
        <f t="shared" si="10"/>
        <v>0</v>
      </c>
      <c r="X13" s="13">
        <f t="shared" si="11"/>
        <v>0</v>
      </c>
      <c r="Y13" s="13">
        <f t="shared" si="12"/>
        <v>0</v>
      </c>
      <c r="Z13" s="13">
        <f t="shared" si="13"/>
        <v>0</v>
      </c>
    </row>
    <row r="14" spans="1:26" ht="16.5" thickBot="1" x14ac:dyDescent="0.3">
      <c r="A14" s="2">
        <v>10</v>
      </c>
      <c r="B14" s="15" t="str">
        <f>'Método Direto'!B14</f>
        <v>A empresa se prepara para práticas de tranformação digital</v>
      </c>
      <c r="C14" s="23"/>
      <c r="D14" s="24"/>
      <c r="E14" s="24"/>
      <c r="F14" s="24"/>
      <c r="G14" s="25"/>
      <c r="H14" s="28" t="str">
        <f t="shared" si="14"/>
        <v/>
      </c>
      <c r="M14" s="4">
        <f t="shared" si="0"/>
        <v>0</v>
      </c>
      <c r="N14" s="4">
        <f t="shared" si="1"/>
        <v>0</v>
      </c>
      <c r="O14" s="4">
        <f t="shared" si="2"/>
        <v>0</v>
      </c>
      <c r="P14" s="4">
        <f t="shared" si="3"/>
        <v>0</v>
      </c>
      <c r="Q14" s="4">
        <f t="shared" si="4"/>
        <v>0</v>
      </c>
      <c r="R14" s="4">
        <f t="shared" si="6"/>
        <v>0</v>
      </c>
      <c r="S14" s="1">
        <f t="shared" si="7"/>
        <v>0</v>
      </c>
      <c r="T14" s="1" t="s">
        <v>32</v>
      </c>
      <c r="U14" s="13">
        <f t="shared" si="8"/>
        <v>0</v>
      </c>
      <c r="V14" s="13">
        <f t="shared" si="9"/>
        <v>0</v>
      </c>
      <c r="W14" s="13">
        <f t="shared" si="10"/>
        <v>0</v>
      </c>
      <c r="X14" s="13">
        <f t="shared" si="11"/>
        <v>0</v>
      </c>
      <c r="Y14" s="13">
        <f t="shared" si="12"/>
        <v>0</v>
      </c>
      <c r="Z14" s="13">
        <f t="shared" si="13"/>
        <v>0</v>
      </c>
    </row>
    <row r="15" spans="1:26" ht="15.75" x14ac:dyDescent="0.25">
      <c r="B15" s="26" t="str">
        <f>IF(Z15&gt;0,U2,"")</f>
        <v/>
      </c>
      <c r="C15" s="58" t="s">
        <v>17</v>
      </c>
      <c r="D15" s="58"/>
      <c r="E15" s="17" t="s">
        <v>24</v>
      </c>
      <c r="F15" s="17" t="s">
        <v>10</v>
      </c>
      <c r="G15" s="17" t="s">
        <v>25</v>
      </c>
      <c r="I15" s="59" t="s">
        <v>30</v>
      </c>
      <c r="J15" s="59"/>
      <c r="K15" s="59"/>
      <c r="L15" s="12"/>
      <c r="M15" s="53" t="s">
        <v>23</v>
      </c>
      <c r="N15" s="54"/>
      <c r="O15" s="54"/>
      <c r="P15" s="54"/>
      <c r="Q15" s="55"/>
      <c r="R15" s="4">
        <f>SUM(R5:R14)</f>
        <v>0</v>
      </c>
      <c r="S15" s="1">
        <f>SUM(S5:S14)</f>
        <v>0</v>
      </c>
      <c r="U15" s="53" t="s">
        <v>23</v>
      </c>
      <c r="V15" s="54"/>
      <c r="W15" s="54"/>
      <c r="X15" s="54"/>
      <c r="Y15" s="55"/>
      <c r="Z15" s="13">
        <f>SUM(Z5:Z14)</f>
        <v>0</v>
      </c>
    </row>
    <row r="16" spans="1:26" ht="15.75" x14ac:dyDescent="0.25">
      <c r="B16" s="26" t="str">
        <f>IF(S15=10,"Concluido","")</f>
        <v/>
      </c>
      <c r="C16" s="4" t="s">
        <v>40</v>
      </c>
      <c r="D16" s="14">
        <v>50</v>
      </c>
      <c r="E16" s="6">
        <f>R15</f>
        <v>0</v>
      </c>
      <c r="F16" s="7">
        <f>E16/D16</f>
        <v>0</v>
      </c>
      <c r="G16" s="8">
        <f>-E16/D16*-1</f>
        <v>0</v>
      </c>
    </row>
    <row r="17" spans="2:21" ht="26.25" thickBot="1" x14ac:dyDescent="0.25">
      <c r="B17" s="44" t="s">
        <v>18</v>
      </c>
      <c r="C17" s="31" t="s">
        <v>25</v>
      </c>
      <c r="D17" s="32" t="s">
        <v>13</v>
      </c>
      <c r="E17" s="50" t="s">
        <v>16</v>
      </c>
      <c r="F17" s="50"/>
      <c r="G17" s="50"/>
      <c r="H17" s="50"/>
      <c r="I17" s="50"/>
      <c r="J17" s="50"/>
      <c r="N17" s="3" t="s">
        <v>14</v>
      </c>
      <c r="O17" s="48" t="s">
        <v>21</v>
      </c>
      <c r="P17" s="48"/>
      <c r="Q17" s="48"/>
      <c r="R17" s="48"/>
      <c r="S17" s="48"/>
      <c r="T17" s="48"/>
      <c r="U17" s="48"/>
    </row>
    <row r="18" spans="2:21" ht="21.75" customHeight="1" thickBot="1" x14ac:dyDescent="0.25">
      <c r="B18" s="45"/>
      <c r="C18" s="33">
        <f>G16</f>
        <v>0</v>
      </c>
      <c r="D18" s="34" t="str">
        <f>IF(S15=10,IF(G16&gt;=1,N17,IF(G16&gt;=0.75,N18,IF(G16&gt;=0.5,N19,IF(G16&gt;=0.25,N20,IF(G16&gt;0,N21,"."))))),".")</f>
        <v>.</v>
      </c>
      <c r="E18" s="51" t="str">
        <f>VLOOKUP(D18,$N$17:$U$22,2,0)</f>
        <v>.</v>
      </c>
      <c r="F18" s="51"/>
      <c r="G18" s="51"/>
      <c r="H18" s="51"/>
      <c r="I18" s="51"/>
      <c r="J18" s="52"/>
      <c r="N18" s="3" t="s">
        <v>37</v>
      </c>
      <c r="O18" s="48" t="s">
        <v>20</v>
      </c>
      <c r="P18" s="48"/>
      <c r="Q18" s="48"/>
      <c r="R18" s="48"/>
      <c r="S18" s="48"/>
      <c r="T18" s="48"/>
      <c r="U18" s="48"/>
    </row>
    <row r="19" spans="2:21" ht="15.75" customHeight="1" x14ac:dyDescent="0.2">
      <c r="N19" s="3" t="s">
        <v>15</v>
      </c>
      <c r="O19" s="48" t="s">
        <v>26</v>
      </c>
      <c r="P19" s="48"/>
      <c r="Q19" s="48"/>
      <c r="R19" s="48"/>
      <c r="S19" s="48"/>
      <c r="T19" s="48"/>
      <c r="U19" s="48"/>
    </row>
    <row r="20" spans="2:21" ht="15.75" customHeight="1" x14ac:dyDescent="0.2">
      <c r="N20" s="3" t="s">
        <v>31</v>
      </c>
      <c r="O20" s="48" t="s">
        <v>27</v>
      </c>
      <c r="P20" s="48"/>
      <c r="Q20" s="48"/>
      <c r="R20" s="48"/>
      <c r="S20" s="48"/>
      <c r="T20" s="48"/>
      <c r="U20" s="48"/>
    </row>
    <row r="21" spans="2:21" ht="15.75" customHeight="1" x14ac:dyDescent="0.2">
      <c r="N21" s="3" t="s">
        <v>38</v>
      </c>
      <c r="O21" s="48" t="s">
        <v>28</v>
      </c>
      <c r="P21" s="48"/>
      <c r="Q21" s="48"/>
      <c r="R21" s="48"/>
      <c r="S21" s="48"/>
      <c r="T21" s="48"/>
      <c r="U21" s="48"/>
    </row>
    <row r="22" spans="2:21" ht="15.75" customHeight="1" x14ac:dyDescent="0.2">
      <c r="N22" s="14" t="s">
        <v>39</v>
      </c>
      <c r="O22" s="41" t="s">
        <v>39</v>
      </c>
      <c r="P22" s="42"/>
      <c r="Q22" s="42"/>
      <c r="R22" s="42"/>
      <c r="S22" s="42"/>
      <c r="T22" s="42"/>
      <c r="U22" s="43"/>
    </row>
  </sheetData>
  <sheetProtection algorithmName="SHA-512" hashValue="H0WFurKayczEhIt4BnDckcjcqz0KKJLM/VAoqQCH+O1z93Tp53j+RGWaLbmOpMkZJI36msz86/I3/KmRuJ4M/Q==" saltValue="/TTj30KnyzeETplyO6w5+g==" spinCount="100000" sheet="1" objects="1" scenarios="1"/>
  <protectedRanges>
    <protectedRange sqref="C5:G14" name="Intervalo1"/>
  </protectedRanges>
  <mergeCells count="15">
    <mergeCell ref="O21:U21"/>
    <mergeCell ref="O22:U22"/>
    <mergeCell ref="O17:U17"/>
    <mergeCell ref="E18:J18"/>
    <mergeCell ref="O18:U18"/>
    <mergeCell ref="O19:U19"/>
    <mergeCell ref="O20:U20"/>
    <mergeCell ref="B17:B18"/>
    <mergeCell ref="E17:J17"/>
    <mergeCell ref="U15:Y15"/>
    <mergeCell ref="N2:S2"/>
    <mergeCell ref="M15:Q15"/>
    <mergeCell ref="C15:D15"/>
    <mergeCell ref="I15:K15"/>
    <mergeCell ref="B2:K2"/>
  </mergeCells>
  <conditionalFormatting sqref="G16">
    <cfRule type="iconSet" priority="10">
      <iconSet iconSet="5Arrows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B4:G16">
    <cfRule type="expression" dxfId="6" priority="9">
      <formula>ISEVEN(ROW())</formula>
    </cfRule>
  </conditionalFormatting>
  <conditionalFormatting sqref="M4:R15">
    <cfRule type="expression" dxfId="5" priority="7">
      <formula>ISEVEN(ROW())</formula>
    </cfRule>
  </conditionalFormatting>
  <conditionalFormatting sqref="U5:Z15">
    <cfRule type="expression" dxfId="4" priority="6">
      <formula>ISEVEN(ROW())</formula>
    </cfRule>
  </conditionalFormatting>
  <conditionalFormatting sqref="C5:G14">
    <cfRule type="cellIs" dxfId="3" priority="3" operator="equal">
      <formula>"x"</formula>
    </cfRule>
  </conditionalFormatting>
  <conditionalFormatting sqref="B17:J17 C18:J18">
    <cfRule type="expression" dxfId="2" priority="2">
      <formula>ISEVEN(ROW())</formula>
    </cfRule>
  </conditionalFormatting>
  <conditionalFormatting sqref="O17:U21">
    <cfRule type="expression" dxfId="1" priority="1">
      <formula>ISEVEN(ROW())</formula>
    </cfRule>
  </conditionalFormatting>
  <hyperlinks>
    <hyperlink ref="I15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tabSelected="1" workbookViewId="0"/>
  </sheetViews>
  <sheetFormatPr defaultRowHeight="12.75" x14ac:dyDescent="0.2"/>
  <cols>
    <col min="3" max="3" width="120.5703125" customWidth="1"/>
  </cols>
  <sheetData>
    <row r="2" spans="2:3" ht="15.75" x14ac:dyDescent="0.25">
      <c r="B2" s="36">
        <v>1</v>
      </c>
      <c r="C2" s="37" t="s">
        <v>45</v>
      </c>
    </row>
    <row r="3" spans="2:3" ht="15.75" x14ac:dyDescent="0.25">
      <c r="B3" s="36"/>
      <c r="C3" s="38" t="s">
        <v>43</v>
      </c>
    </row>
    <row r="4" spans="2:3" ht="15.75" x14ac:dyDescent="0.25">
      <c r="B4" s="36">
        <v>2</v>
      </c>
      <c r="C4" s="37" t="s">
        <v>44</v>
      </c>
    </row>
    <row r="5" spans="2:3" ht="15.75" x14ac:dyDescent="0.25">
      <c r="B5" s="36"/>
      <c r="C5" s="38" t="s">
        <v>46</v>
      </c>
    </row>
    <row r="6" spans="2:3" ht="15.75" x14ac:dyDescent="0.25">
      <c r="B6" s="36">
        <v>3</v>
      </c>
      <c r="C6" s="37" t="s">
        <v>47</v>
      </c>
    </row>
    <row r="7" spans="2:3" ht="15.75" x14ac:dyDescent="0.25">
      <c r="B7" s="36"/>
      <c r="C7" s="38" t="s">
        <v>48</v>
      </c>
    </row>
    <row r="8" spans="2:3" ht="15.75" x14ac:dyDescent="0.25">
      <c r="B8" s="36"/>
      <c r="C8" s="38" t="s">
        <v>50</v>
      </c>
    </row>
    <row r="9" spans="2:3" ht="15.75" x14ac:dyDescent="0.25">
      <c r="B9" s="36"/>
      <c r="C9" s="39" t="s">
        <v>49</v>
      </c>
    </row>
    <row r="10" spans="2:3" ht="15.75" x14ac:dyDescent="0.25">
      <c r="B10" s="36">
        <v>4</v>
      </c>
      <c r="C10" s="37" t="s">
        <v>51</v>
      </c>
    </row>
    <row r="11" spans="2:3" ht="15.75" x14ac:dyDescent="0.25">
      <c r="B11" s="36"/>
      <c r="C11" s="38" t="s">
        <v>52</v>
      </c>
    </row>
    <row r="12" spans="2:3" ht="15.75" x14ac:dyDescent="0.25">
      <c r="B12" s="36">
        <v>5</v>
      </c>
      <c r="C12" s="37" t="s">
        <v>53</v>
      </c>
    </row>
    <row r="13" spans="2:3" ht="15.75" x14ac:dyDescent="0.25">
      <c r="B13" s="36">
        <v>6</v>
      </c>
      <c r="C13" s="37" t="s">
        <v>54</v>
      </c>
    </row>
    <row r="14" spans="2:3" ht="15.75" x14ac:dyDescent="0.25">
      <c r="B14" s="40"/>
      <c r="C14" s="40"/>
    </row>
    <row r="15" spans="2:3" ht="15.75" x14ac:dyDescent="0.25">
      <c r="B15" s="40"/>
      <c r="C15" s="40"/>
    </row>
    <row r="16" spans="2:3" ht="15.75" x14ac:dyDescent="0.25">
      <c r="B16" s="38" t="s">
        <v>59</v>
      </c>
      <c r="C16" s="37" t="s">
        <v>55</v>
      </c>
    </row>
    <row r="17" spans="2:3" ht="15.75" x14ac:dyDescent="0.25">
      <c r="B17" s="40"/>
      <c r="C17" s="37" t="s">
        <v>56</v>
      </c>
    </row>
    <row r="18" spans="2:3" ht="15.75" x14ac:dyDescent="0.25">
      <c r="B18" s="40"/>
      <c r="C18" s="37" t="s">
        <v>57</v>
      </c>
    </row>
    <row r="19" spans="2:3" ht="15.75" x14ac:dyDescent="0.25">
      <c r="B19" s="40"/>
      <c r="C19" s="37"/>
    </row>
    <row r="20" spans="2:3" ht="15.75" x14ac:dyDescent="0.25">
      <c r="B20" s="40"/>
      <c r="C20" s="37" t="s">
        <v>58</v>
      </c>
    </row>
  </sheetData>
  <sheetProtection algorithmName="SHA-512" hashValue="0fZhDGPO0CkFJLQ5tJNyqIFliYeBF2lgEAfFILy8DW9pKT7SAJNRxjtIX+zP/XVSPi9KkHANrriYob/LYpygsw==" saltValue="YpklTBXTKB/uv1wl0cfjBw==" spinCount="100000" sheet="1" objects="1" scenarios="1"/>
  <conditionalFormatting sqref="B2:C20">
    <cfRule type="expression" dxfId="0" priority="1">
      <formula>ISEVEN(ROW())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Método Direto</vt:lpstr>
      <vt:lpstr>Método por Notas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</dc:creator>
  <cp:lastModifiedBy>Administrador</cp:lastModifiedBy>
  <dcterms:created xsi:type="dcterms:W3CDTF">2017-11-30T13:18:48Z</dcterms:created>
  <dcterms:modified xsi:type="dcterms:W3CDTF">2018-04-16T12:58:29Z</dcterms:modified>
</cp:coreProperties>
</file>